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ackups\My Games\JJ2\"/>
    </mc:Choice>
  </mc:AlternateContent>
  <bookViews>
    <workbookView xWindow="0" yWindow="0" windowWidth="16545" windowHeight="81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" i="1"/>
  <c r="L12" i="1" l="1"/>
  <c r="L9" i="1"/>
  <c r="L13" i="1"/>
  <c r="L7" i="1"/>
  <c r="L6" i="1"/>
  <c r="L8" i="1"/>
  <c r="L2" i="1"/>
  <c r="L10" i="1"/>
  <c r="L22" i="1"/>
  <c r="L3" i="1"/>
  <c r="L5" i="1"/>
  <c r="L17" i="1"/>
  <c r="L21" i="1"/>
  <c r="L18" i="1"/>
  <c r="L14" i="1"/>
  <c r="L15" i="1"/>
  <c r="L19" i="1"/>
  <c r="L11" i="1"/>
  <c r="L16" i="1"/>
  <c r="L20" i="1"/>
  <c r="L4" i="1"/>
  <c r="K20" i="1"/>
  <c r="K11" i="1"/>
  <c r="K5" i="1"/>
  <c r="K3" i="1"/>
  <c r="K10" i="1"/>
  <c r="K2" i="1"/>
  <c r="K8" i="1"/>
  <c r="K6" i="1"/>
  <c r="K7" i="1"/>
  <c r="K13" i="1"/>
  <c r="K9" i="1"/>
  <c r="K12" i="1"/>
  <c r="K4" i="1"/>
  <c r="J16" i="1"/>
  <c r="N20" i="1"/>
  <c r="N16" i="1"/>
  <c r="J3" i="1"/>
  <c r="J10" i="1"/>
  <c r="J2" i="1"/>
  <c r="J8" i="1"/>
  <c r="J6" i="1"/>
  <c r="J7" i="1"/>
  <c r="J13" i="1"/>
  <c r="J4" i="1"/>
  <c r="I5" i="1"/>
  <c r="I3" i="1"/>
  <c r="I2" i="1"/>
  <c r="I6" i="1"/>
  <c r="I7" i="1"/>
  <c r="I9" i="1"/>
  <c r="N4" i="1"/>
  <c r="N12" i="1"/>
  <c r="N9" i="1"/>
  <c r="N13" i="1"/>
  <c r="N7" i="1"/>
  <c r="N6" i="1"/>
  <c r="N8" i="1"/>
  <c r="N2" i="1"/>
  <c r="N10" i="1"/>
  <c r="N22" i="1"/>
  <c r="N3" i="1"/>
  <c r="N5" i="1"/>
  <c r="N17" i="1"/>
  <c r="N21" i="1"/>
  <c r="N18" i="1"/>
  <c r="N14" i="1"/>
  <c r="N15" i="1"/>
  <c r="N19" i="1"/>
  <c r="N11" i="1"/>
  <c r="N1" i="1"/>
  <c r="H11" i="1"/>
  <c r="H5" i="1"/>
  <c r="H3" i="1"/>
  <c r="H2" i="1"/>
  <c r="H8" i="1"/>
  <c r="H6" i="1"/>
  <c r="H12" i="1"/>
  <c r="G11" i="1"/>
  <c r="G3" i="1"/>
  <c r="G10" i="1"/>
  <c r="G2" i="1"/>
  <c r="G8" i="1"/>
  <c r="G7" i="1"/>
  <c r="F9" i="1"/>
  <c r="G4" i="1"/>
  <c r="F11" i="1"/>
  <c r="F5" i="1"/>
  <c r="F3" i="1"/>
  <c r="F10" i="1"/>
  <c r="F2" i="1"/>
  <c r="F8" i="1"/>
  <c r="F6" i="1"/>
  <c r="F7" i="1"/>
  <c r="F13" i="1"/>
  <c r="F12" i="1"/>
  <c r="F4" i="1"/>
  <c r="E19" i="1"/>
  <c r="E15" i="1"/>
  <c r="E14" i="1"/>
  <c r="E3" i="1"/>
  <c r="E6" i="1"/>
  <c r="E7" i="1"/>
  <c r="E13" i="1"/>
  <c r="E12" i="1"/>
  <c r="D15" i="1"/>
  <c r="D14" i="1"/>
  <c r="D5" i="1"/>
  <c r="D3" i="1"/>
  <c r="D10" i="1"/>
  <c r="D2" i="1"/>
  <c r="D8" i="1"/>
  <c r="D6" i="1"/>
  <c r="D7" i="1"/>
  <c r="D13" i="1"/>
  <c r="D9" i="1"/>
  <c r="D12" i="1"/>
  <c r="D4" i="1"/>
  <c r="C14" i="1"/>
  <c r="C18" i="1"/>
  <c r="C17" i="1"/>
  <c r="C5" i="1"/>
  <c r="C3" i="1"/>
  <c r="C10" i="1"/>
  <c r="C2" i="1"/>
  <c r="B4" i="1"/>
  <c r="B12" i="1"/>
  <c r="B9" i="1"/>
  <c r="C8" i="1"/>
  <c r="C6" i="1"/>
  <c r="C7" i="1"/>
  <c r="C13" i="1"/>
  <c r="C9" i="1"/>
  <c r="C12" i="1"/>
  <c r="C4" i="1"/>
  <c r="B17" i="1"/>
  <c r="B3" i="1"/>
  <c r="B8" i="1"/>
  <c r="B21" i="1"/>
  <c r="B5" i="1"/>
  <c r="B22" i="1"/>
  <c r="B10" i="1"/>
  <c r="B2" i="1"/>
  <c r="B6" i="1"/>
  <c r="B7" i="1"/>
  <c r="B13" i="1"/>
</calcChain>
</file>

<file path=xl/sharedStrings.xml><?xml version="1.0" encoding="utf-8"?>
<sst xmlns="http://schemas.openxmlformats.org/spreadsheetml/2006/main" count="34" uniqueCount="34">
  <si>
    <t>Player</t>
  </si>
  <si>
    <t>PurpleJazz</t>
  </si>
  <si>
    <t>Krzysiek</t>
  </si>
  <si>
    <t>Loon</t>
  </si>
  <si>
    <t>Violet CLM</t>
  </si>
  <si>
    <t>DarkSonic</t>
  </si>
  <si>
    <t>Darkenoid</t>
  </si>
  <si>
    <t>Superjazz</t>
  </si>
  <si>
    <t>Blackrose</t>
  </si>
  <si>
    <t>Slaz</t>
  </si>
  <si>
    <t>Spaz20</t>
  </si>
  <si>
    <t>Ahmo</t>
  </si>
  <si>
    <t>Ahmed</t>
  </si>
  <si>
    <t>Blackeye</t>
  </si>
  <si>
    <t>Toni</t>
  </si>
  <si>
    <t>Canyon Grove</t>
  </si>
  <si>
    <t>VSFC</t>
  </si>
  <si>
    <t>z</t>
  </si>
  <si>
    <t>Hordy</t>
  </si>
  <si>
    <t>Salamander</t>
  </si>
  <si>
    <t>Naps</t>
  </si>
  <si>
    <t>Antiquity</t>
  </si>
  <si>
    <t>Frontier Falls</t>
  </si>
  <si>
    <t>Riko</t>
  </si>
  <si>
    <t>Pinball Arena 2k5</t>
  </si>
  <si>
    <t>Black Jack</t>
  </si>
  <si>
    <t>Stronghold</t>
  </si>
  <si>
    <t>Electric Express</t>
  </si>
  <si>
    <t>Trepidation</t>
  </si>
  <si>
    <t>Facing Worlds</t>
  </si>
  <si>
    <t>Raw Points</t>
  </si>
  <si>
    <t>Event Points</t>
  </si>
  <si>
    <t>MasterSven</t>
  </si>
  <si>
    <t>Kyro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</si>
</sst>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G1" workbookViewId="0">
      <selection activeCell="M2" sqref="M2"/>
    </sheetView>
  </sheetViews>
  <sheetFormatPr defaultRowHeight="15" x14ac:dyDescent="0.25"/>
  <cols>
    <col min="1" max="1" width="11.42578125" style="3" bestFit="1" customWidth="1"/>
    <col min="2" max="2" width="13.5703125" style="2" bestFit="1" customWidth="1"/>
    <col min="3" max="3" width="5.42578125" style="2" bestFit="1" customWidth="1"/>
    <col min="4" max="4" width="9.28515625" style="2" bestFit="1" customWidth="1"/>
    <col min="5" max="5" width="12.5703125" style="2" bestFit="1" customWidth="1"/>
    <col min="6" max="6" width="16.42578125" style="2" bestFit="1" customWidth="1"/>
    <col min="7" max="7" width="9.5703125" style="2" bestFit="1" customWidth="1"/>
    <col min="8" max="8" width="10.7109375" style="2" bestFit="1" customWidth="1"/>
    <col min="9" max="9" width="14.7109375" style="2" bestFit="1" customWidth="1"/>
    <col min="10" max="10" width="11.28515625" style="2" bestFit="1" customWidth="1"/>
    <col min="11" max="11" width="13.5703125" style="2" bestFit="1" customWidth="1"/>
    <col min="12" max="12" width="10.7109375" style="2" bestFit="1" customWidth="1"/>
    <col min="13" max="13" width="12" style="5" bestFit="1" customWidth="1"/>
    <col min="14" max="14" width="11.42578125" style="3" bestFit="1" customWidth="1"/>
    <col min="15" max="16384" width="9.140625" style="2"/>
  </cols>
  <sheetData>
    <row r="1" spans="1:14" s="1" customFormat="1" x14ac:dyDescent="0.25">
      <c r="A1" s="1" t="s">
        <v>0</v>
      </c>
      <c r="B1" s="1" t="s">
        <v>15</v>
      </c>
      <c r="C1" s="1" t="s">
        <v>16</v>
      </c>
      <c r="D1" s="1" t="s">
        <v>21</v>
      </c>
      <c r="E1" s="1" t="s">
        <v>22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4" t="s">
        <v>31</v>
      </c>
      <c r="N1" s="1" t="str">
        <f>A1</f>
        <v>Player</v>
      </c>
    </row>
    <row r="2" spans="1:14" x14ac:dyDescent="0.25">
      <c r="A2" s="3" t="s">
        <v>8</v>
      </c>
      <c r="B2" s="2">
        <f>1*1.05*1.1</f>
        <v>1.1550000000000002</v>
      </c>
      <c r="C2" s="2">
        <f>3*1.02*1.1*1.1*1.1</f>
        <v>4.0728600000000013</v>
      </c>
      <c r="D2" s="2">
        <f>2*1.01</f>
        <v>2.02</v>
      </c>
      <c r="E2" s="2">
        <v>0.02</v>
      </c>
      <c r="F2" s="2">
        <f>5*1.2</f>
        <v>6</v>
      </c>
      <c r="G2" s="2">
        <f>5*1.02*1.1*1.2</f>
        <v>6.7320000000000002</v>
      </c>
      <c r="H2" s="2">
        <f>5*1.1</f>
        <v>5.5</v>
      </c>
      <c r="I2" s="2">
        <f>5*1.01*1.1*1.1*1.1</f>
        <v>6.7215500000000015</v>
      </c>
      <c r="J2" s="2">
        <f>5*1.02*1.4</f>
        <v>7.1399999999999988</v>
      </c>
      <c r="K2" s="2">
        <f>2*1.02*1.1</f>
        <v>2.2440000000000002</v>
      </c>
      <c r="L2" s="2">
        <f>SUM(B2:K2)</f>
        <v>41.605410000000006</v>
      </c>
      <c r="M2" s="5">
        <f>25*L2/41.60541</f>
        <v>25.000000000000007</v>
      </c>
      <c r="N2" s="3" t="str">
        <f>A2</f>
        <v>Blackrose</v>
      </c>
    </row>
    <row r="3" spans="1:14" x14ac:dyDescent="0.25">
      <c r="A3" s="3" t="s">
        <v>11</v>
      </c>
      <c r="B3" s="2">
        <f>2*1.05*1.1</f>
        <v>2.3100000000000005</v>
      </c>
      <c r="C3" s="2">
        <f>2*1.02</f>
        <v>2.04</v>
      </c>
      <c r="D3" s="2">
        <f>2*1.03*1.1*1.1</f>
        <v>2.4926000000000008</v>
      </c>
      <c r="E3" s="2">
        <f>1*1.03</f>
        <v>1.03</v>
      </c>
      <c r="F3" s="2">
        <f>5*1.03</f>
        <v>5.15</v>
      </c>
      <c r="G3" s="2">
        <f>5*1.03*1.1*1.1</f>
        <v>6.2315000000000014</v>
      </c>
      <c r="H3" s="2">
        <f>5*1.03*1.1</f>
        <v>5.6650000000000009</v>
      </c>
      <c r="I3" s="2">
        <f>5*1.01*1.1</f>
        <v>5.5550000000000006</v>
      </c>
      <c r="J3" s="2">
        <f>5*1.05*1.1</f>
        <v>5.7750000000000004</v>
      </c>
      <c r="K3" s="2">
        <f>2*1.03</f>
        <v>2.06</v>
      </c>
      <c r="L3" s="2">
        <f>SUM(B3:K3)</f>
        <v>38.309100000000001</v>
      </c>
      <c r="M3" s="5">
        <f t="shared" ref="M3:M22" si="0">25*L3/41.60541</f>
        <v>23.019302057112284</v>
      </c>
      <c r="N3" s="3" t="str">
        <f>A3</f>
        <v>Ahmo</v>
      </c>
    </row>
    <row r="4" spans="1:14" x14ac:dyDescent="0.25">
      <c r="A4" s="3" t="s">
        <v>1</v>
      </c>
      <c r="B4" s="2">
        <f>2*1.04</f>
        <v>2.08</v>
      </c>
      <c r="C4" s="2">
        <f>3*1.02*1.1</f>
        <v>3.3660000000000005</v>
      </c>
      <c r="D4" s="2">
        <f>2*1.02*1.1</f>
        <v>2.2440000000000002</v>
      </c>
      <c r="E4" s="2">
        <v>0.01</v>
      </c>
      <c r="F4" s="2">
        <f>5*1.04*1.1*1.1</f>
        <v>6.2920000000000016</v>
      </c>
      <c r="G4" s="2">
        <f>5*1.01*1.1</f>
        <v>5.5550000000000006</v>
      </c>
      <c r="H4" s="2">
        <v>0</v>
      </c>
      <c r="I4" s="2">
        <v>5</v>
      </c>
      <c r="J4" s="2">
        <f>5*1.03</f>
        <v>5.15</v>
      </c>
      <c r="K4" s="2">
        <f>4*1.03*1.1*1.1</f>
        <v>4.9852000000000016</v>
      </c>
      <c r="L4" s="2">
        <f>SUM(B4:K4)</f>
        <v>34.682200000000002</v>
      </c>
      <c r="M4" s="5">
        <f t="shared" si="0"/>
        <v>20.83995807276025</v>
      </c>
      <c r="N4" s="3" t="str">
        <f>A4</f>
        <v>PurpleJazz</v>
      </c>
    </row>
    <row r="5" spans="1:14" x14ac:dyDescent="0.25">
      <c r="A5" s="3" t="s">
        <v>12</v>
      </c>
      <c r="B5" s="2">
        <f>1*1.01</f>
        <v>1.01</v>
      </c>
      <c r="C5" s="2">
        <f>3*1.04</f>
        <v>3.12</v>
      </c>
      <c r="D5" s="2">
        <f>2*1.02</f>
        <v>2.04</v>
      </c>
      <c r="E5" s="2">
        <v>0.03</v>
      </c>
      <c r="F5" s="2">
        <f>5*1.04*1.1*1.1</f>
        <v>6.2920000000000016</v>
      </c>
      <c r="G5" s="2">
        <v>0.02</v>
      </c>
      <c r="H5" s="2">
        <f>5*1.06*1.4*1.1</f>
        <v>8.1620000000000008</v>
      </c>
      <c r="I5" s="2">
        <f>5*1.01*1.1</f>
        <v>5.5550000000000006</v>
      </c>
      <c r="J5" s="2">
        <v>1.01</v>
      </c>
      <c r="K5" s="2">
        <f>4*1.07</f>
        <v>4.28</v>
      </c>
      <c r="L5" s="2">
        <f>SUM(B5:K5)</f>
        <v>31.519000000000002</v>
      </c>
      <c r="M5" s="5">
        <f t="shared" si="0"/>
        <v>18.939243718545256</v>
      </c>
      <c r="N5" s="3" t="str">
        <f>A5</f>
        <v>Ahmed</v>
      </c>
    </row>
    <row r="6" spans="1:14" x14ac:dyDescent="0.25">
      <c r="A6" s="3" t="s">
        <v>6</v>
      </c>
      <c r="B6" s="2">
        <f>2*1.04*1.1</f>
        <v>2.2880000000000003</v>
      </c>
      <c r="C6" s="2">
        <f>2*1.01</f>
        <v>2.02</v>
      </c>
      <c r="D6" s="2">
        <f>2*1.05</f>
        <v>2.1</v>
      </c>
      <c r="E6" s="2">
        <f>1*1.11*1.1</f>
        <v>1.2210000000000003</v>
      </c>
      <c r="F6" s="2">
        <f>1*1.03</f>
        <v>1.03</v>
      </c>
      <c r="G6" s="2">
        <v>0.02</v>
      </c>
      <c r="H6" s="2">
        <f>5*1.02</f>
        <v>5.0999999999999996</v>
      </c>
      <c r="I6" s="2">
        <f>5*1.1</f>
        <v>5.5</v>
      </c>
      <c r="J6" s="2">
        <f>5*1.02*1.1</f>
        <v>5.61</v>
      </c>
      <c r="K6" s="2">
        <f>4*1.1*1.1</f>
        <v>4.8400000000000007</v>
      </c>
      <c r="L6" s="2">
        <f>SUM(B6:K6)</f>
        <v>29.728999999999996</v>
      </c>
      <c r="M6" s="5">
        <f t="shared" si="0"/>
        <v>17.863662441975695</v>
      </c>
      <c r="N6" s="3" t="str">
        <f>A6</f>
        <v>Darkenoid</v>
      </c>
    </row>
    <row r="7" spans="1:14" x14ac:dyDescent="0.25">
      <c r="A7" s="3" t="s">
        <v>5</v>
      </c>
      <c r="B7" s="2">
        <f>1*1.04</f>
        <v>1.04</v>
      </c>
      <c r="C7" s="2">
        <f>2*1.04*1.1</f>
        <v>2.2880000000000003</v>
      </c>
      <c r="D7" s="2">
        <f>2*1.02*1.1</f>
        <v>2.2440000000000002</v>
      </c>
      <c r="E7" s="2">
        <f>1*1.02</f>
        <v>1.02</v>
      </c>
      <c r="F7" s="2">
        <f>1*1.1</f>
        <v>1.1000000000000001</v>
      </c>
      <c r="G7" s="2">
        <f>5*1.01*1.1</f>
        <v>5.5550000000000006</v>
      </c>
      <c r="H7" s="2">
        <v>0</v>
      </c>
      <c r="I7" s="2">
        <f>5*1.01*1.1*1.1</f>
        <v>6.1105000000000009</v>
      </c>
      <c r="J7" s="2">
        <f>5*1.02*1.1</f>
        <v>5.61</v>
      </c>
      <c r="K7" s="2">
        <f>4*1.01</f>
        <v>4.04</v>
      </c>
      <c r="L7" s="2">
        <f>SUM(B7:K7)</f>
        <v>29.0075</v>
      </c>
      <c r="M7" s="5">
        <f t="shared" si="0"/>
        <v>17.430125072676848</v>
      </c>
      <c r="N7" s="3" t="str">
        <f>A7</f>
        <v>DarkSonic</v>
      </c>
    </row>
    <row r="8" spans="1:14" x14ac:dyDescent="0.25">
      <c r="A8" s="3" t="s">
        <v>7</v>
      </c>
      <c r="B8" s="2">
        <f>2*1.02*1.1</f>
        <v>2.2440000000000002</v>
      </c>
      <c r="C8" s="2">
        <f>3*1.01*1.1</f>
        <v>3.3330000000000006</v>
      </c>
      <c r="D8" s="2">
        <f>2*1.11*1.1</f>
        <v>2.4420000000000006</v>
      </c>
      <c r="E8" s="2">
        <v>0.04</v>
      </c>
      <c r="F8" s="2">
        <f>5*1.01*1.1</f>
        <v>5.5550000000000006</v>
      </c>
      <c r="G8" s="2">
        <f>5*1.01*1.1</f>
        <v>5.5550000000000006</v>
      </c>
      <c r="H8" s="2">
        <f>5*1.03</f>
        <v>5.15</v>
      </c>
      <c r="I8" s="2">
        <v>0</v>
      </c>
      <c r="J8" s="2">
        <f>1*1.03*1.1*1.1*1.1</f>
        <v>1.3709300000000006</v>
      </c>
      <c r="K8" s="2">
        <f>2*1.06</f>
        <v>2.12</v>
      </c>
      <c r="L8" s="2">
        <f>SUM(B8:K8)</f>
        <v>27.809930000000005</v>
      </c>
      <c r="M8" s="5">
        <f t="shared" si="0"/>
        <v>16.710525145648131</v>
      </c>
      <c r="N8" s="3" t="str">
        <f>A8</f>
        <v>Superjazz</v>
      </c>
    </row>
    <row r="9" spans="1:14" x14ac:dyDescent="0.25">
      <c r="A9" s="3" t="s">
        <v>3</v>
      </c>
      <c r="B9" s="2">
        <f>2*1.02*1.1</f>
        <v>2.2440000000000002</v>
      </c>
      <c r="C9" s="2">
        <f>2*1.06*1.2</f>
        <v>2.544</v>
      </c>
      <c r="D9" s="2">
        <f>2*1.02</f>
        <v>2.04</v>
      </c>
      <c r="E9" s="2">
        <v>0.04</v>
      </c>
      <c r="F9" s="2">
        <f>5*1.02*1.2*1.1*1.1</f>
        <v>7.4051999999999998</v>
      </c>
      <c r="G9" s="2">
        <v>0.01</v>
      </c>
      <c r="H9" s="2">
        <v>0.01</v>
      </c>
      <c r="I9" s="2">
        <f>5*1.03*1.1*1.1</f>
        <v>6.2315000000000014</v>
      </c>
      <c r="J9" s="2">
        <v>1</v>
      </c>
      <c r="K9" s="2">
        <f>2*1.04*1.1</f>
        <v>2.2880000000000003</v>
      </c>
      <c r="L9" s="2">
        <f>SUM(B9:K9)</f>
        <v>23.8127</v>
      </c>
      <c r="M9" s="5">
        <f t="shared" si="0"/>
        <v>14.308656013725138</v>
      </c>
      <c r="N9" s="3" t="str">
        <f>A9</f>
        <v>Loon</v>
      </c>
    </row>
    <row r="10" spans="1:14" x14ac:dyDescent="0.25">
      <c r="A10" s="3" t="s">
        <v>9</v>
      </c>
      <c r="B10" s="2">
        <f>2*1.01</f>
        <v>2.02</v>
      </c>
      <c r="C10" s="2">
        <f>3*1.02*1.2</f>
        <v>3.6719999999999997</v>
      </c>
      <c r="D10" s="2">
        <f>2*1.01</f>
        <v>2.02</v>
      </c>
      <c r="E10" s="2">
        <v>0</v>
      </c>
      <c r="F10" s="2">
        <f>1*1.02</f>
        <v>1.02</v>
      </c>
      <c r="G10" s="2">
        <f>5*1.03*1.1</f>
        <v>5.6650000000000009</v>
      </c>
      <c r="H10" s="2">
        <v>0.02</v>
      </c>
      <c r="I10" s="2">
        <v>0</v>
      </c>
      <c r="J10" s="2">
        <f>5*1.01</f>
        <v>5.05</v>
      </c>
      <c r="K10" s="2">
        <f>2*1.02*1.2</f>
        <v>2.448</v>
      </c>
      <c r="L10" s="2">
        <f>SUM(B10:K10)</f>
        <v>21.914999999999999</v>
      </c>
      <c r="M10" s="5">
        <f t="shared" si="0"/>
        <v>13.168359595542984</v>
      </c>
      <c r="N10" s="3" t="str">
        <f>A10</f>
        <v>Slaz</v>
      </c>
    </row>
    <row r="11" spans="1:14" x14ac:dyDescent="0.25">
      <c r="A11" s="3" t="s">
        <v>23</v>
      </c>
      <c r="B11" s="2">
        <v>0</v>
      </c>
      <c r="C11" s="2">
        <v>0</v>
      </c>
      <c r="D11" s="2">
        <v>0</v>
      </c>
      <c r="E11" s="2">
        <v>0</v>
      </c>
      <c r="F11" s="2">
        <f>5*1.01</f>
        <v>5.05</v>
      </c>
      <c r="G11" s="2">
        <f>5*1.04*1.1</f>
        <v>5.7200000000000006</v>
      </c>
      <c r="H11" s="2">
        <f>5*1.01*1.1</f>
        <v>5.5550000000000006</v>
      </c>
      <c r="I11" s="2">
        <v>0.03</v>
      </c>
      <c r="J11" s="2">
        <v>1.01</v>
      </c>
      <c r="K11" s="2">
        <f>4*1.03</f>
        <v>4.12</v>
      </c>
      <c r="L11" s="2">
        <f>SUM(B11:K11)</f>
        <v>21.485000000000003</v>
      </c>
      <c r="M11" s="5">
        <f t="shared" si="0"/>
        <v>12.909979735808399</v>
      </c>
      <c r="N11" s="3" t="str">
        <f>A11</f>
        <v>Riko</v>
      </c>
    </row>
    <row r="12" spans="1:14" x14ac:dyDescent="0.25">
      <c r="A12" s="3" t="s">
        <v>2</v>
      </c>
      <c r="B12" s="2">
        <f>1*1.02</f>
        <v>1.02</v>
      </c>
      <c r="C12" s="2">
        <f>3*1.04</f>
        <v>3.12</v>
      </c>
      <c r="D12" s="2">
        <f>2*1.05*1.1</f>
        <v>2.3100000000000005</v>
      </c>
      <c r="E12" s="2">
        <f>1*1.04</f>
        <v>1.04</v>
      </c>
      <c r="F12" s="2">
        <f>1*1.01</f>
        <v>1.01</v>
      </c>
      <c r="G12" s="2">
        <v>0.01</v>
      </c>
      <c r="H12" s="2">
        <f>5*1.2</f>
        <v>6</v>
      </c>
      <c r="I12" s="2">
        <v>0.01</v>
      </c>
      <c r="J12" s="2">
        <v>1</v>
      </c>
      <c r="K12" s="2">
        <f>4*1.08*1.2*1.1</f>
        <v>5.7024000000000008</v>
      </c>
      <c r="L12" s="2">
        <f>SUM(B12:K12)</f>
        <v>21.2224</v>
      </c>
      <c r="M12" s="5">
        <f t="shared" si="0"/>
        <v>12.75218775635188</v>
      </c>
      <c r="N12" s="3" t="str">
        <f>A12</f>
        <v>Krzysiek</v>
      </c>
    </row>
    <row r="13" spans="1:14" x14ac:dyDescent="0.25">
      <c r="A13" s="3" t="s">
        <v>4</v>
      </c>
      <c r="B13" s="2">
        <f>1*1.01</f>
        <v>1.01</v>
      </c>
      <c r="C13" s="2">
        <f>2*1.03</f>
        <v>2.06</v>
      </c>
      <c r="D13" s="2">
        <f>2*1.03</f>
        <v>2.06</v>
      </c>
      <c r="E13" s="2">
        <f>1*1.01</f>
        <v>1.01</v>
      </c>
      <c r="F13" s="2">
        <f>5*1.05</f>
        <v>5.25</v>
      </c>
      <c r="G13" s="2">
        <v>0.02</v>
      </c>
      <c r="H13" s="2">
        <v>0.01</v>
      </c>
      <c r="I13" s="2">
        <v>0</v>
      </c>
      <c r="J13" s="2">
        <f>1*1.01</f>
        <v>1.01</v>
      </c>
      <c r="K13" s="2">
        <f>4*1.02</f>
        <v>4.08</v>
      </c>
      <c r="L13" s="2">
        <f>SUM(B13:K13)</f>
        <v>16.509999999999998</v>
      </c>
      <c r="M13" s="5">
        <f t="shared" si="0"/>
        <v>9.9205848470186915</v>
      </c>
      <c r="N13" s="3" t="str">
        <f>A13</f>
        <v>Violet CLM</v>
      </c>
    </row>
    <row r="14" spans="1:14" x14ac:dyDescent="0.25">
      <c r="A14" s="3" t="s">
        <v>19</v>
      </c>
      <c r="B14" s="2">
        <v>0</v>
      </c>
      <c r="C14" s="2">
        <f>2*1.01*1.1</f>
        <v>2.2220000000000004</v>
      </c>
      <c r="D14" s="2">
        <f>2*1.02*1.1</f>
        <v>2.2440000000000002</v>
      </c>
      <c r="E14" s="2">
        <f>1</f>
        <v>1</v>
      </c>
      <c r="F14" s="2">
        <v>1</v>
      </c>
      <c r="G14" s="2">
        <v>0</v>
      </c>
      <c r="H14" s="2">
        <v>0.02</v>
      </c>
      <c r="I14" s="2">
        <v>0</v>
      </c>
      <c r="J14" s="2">
        <v>0</v>
      </c>
      <c r="K14" s="2">
        <v>2</v>
      </c>
      <c r="L14" s="2">
        <f>SUM(B14:K14)</f>
        <v>8.4860000000000007</v>
      </c>
      <c r="M14" s="5">
        <f t="shared" si="0"/>
        <v>5.0990964876923464</v>
      </c>
      <c r="N14" s="3" t="str">
        <f>A14</f>
        <v>Salamander</v>
      </c>
    </row>
    <row r="15" spans="1:14" x14ac:dyDescent="0.25">
      <c r="A15" s="3" t="s">
        <v>20</v>
      </c>
      <c r="B15" s="2">
        <v>0</v>
      </c>
      <c r="C15" s="2">
        <v>3</v>
      </c>
      <c r="D15" s="2">
        <f>2*1.03</f>
        <v>2.06</v>
      </c>
      <c r="E15" s="2">
        <f>1*1.03</f>
        <v>1.03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f>SUM(B15:K15)</f>
        <v>7.0900000000000007</v>
      </c>
      <c r="M15" s="5">
        <f t="shared" si="0"/>
        <v>4.2602632686470345</v>
      </c>
      <c r="N15" s="3" t="str">
        <f>A15</f>
        <v>Naps</v>
      </c>
    </row>
    <row r="16" spans="1:14" x14ac:dyDescent="0.25">
      <c r="A16" s="3" t="s">
        <v>32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f>5*1.05*1.3</f>
        <v>6.8250000000000002</v>
      </c>
      <c r="K16" s="2">
        <v>0</v>
      </c>
      <c r="L16" s="2">
        <f>SUM(B16:K16)</f>
        <v>6.8250000000000002</v>
      </c>
      <c r="M16" s="5">
        <f t="shared" si="0"/>
        <v>4.1010291690431604</v>
      </c>
      <c r="N16" s="3" t="str">
        <f>A16</f>
        <v>MasterSven</v>
      </c>
    </row>
    <row r="17" spans="1:14" x14ac:dyDescent="0.25">
      <c r="A17" s="3" t="s">
        <v>13</v>
      </c>
      <c r="B17" s="2">
        <f>1*1.03*1.1</f>
        <v>1.1330000000000002</v>
      </c>
      <c r="C17" s="2">
        <f>3*1.02</f>
        <v>3.06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f>SUM(B17:K17)</f>
        <v>4.1930000000000005</v>
      </c>
      <c r="M17" s="5">
        <f t="shared" si="0"/>
        <v>2.5195040741095935</v>
      </c>
      <c r="N17" s="3" t="str">
        <f>A17</f>
        <v>Blackeye</v>
      </c>
    </row>
    <row r="18" spans="1:14" x14ac:dyDescent="0.25">
      <c r="A18" s="3" t="s">
        <v>17</v>
      </c>
      <c r="B18" s="2">
        <v>0</v>
      </c>
      <c r="C18" s="2">
        <f>2*1.01</f>
        <v>2.02</v>
      </c>
      <c r="D18" s="2">
        <v>2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f>SUM(B18:K18)</f>
        <v>4.0199999999999996</v>
      </c>
      <c r="M18" s="5">
        <f t="shared" si="0"/>
        <v>2.4155512468210261</v>
      </c>
      <c r="N18" s="3" t="str">
        <f>A18</f>
        <v>z</v>
      </c>
    </row>
    <row r="19" spans="1:14" x14ac:dyDescent="0.25">
      <c r="A19" s="3" t="s">
        <v>18</v>
      </c>
      <c r="B19" s="2">
        <v>0</v>
      </c>
      <c r="C19" s="2">
        <v>2</v>
      </c>
      <c r="D19" s="2">
        <v>0</v>
      </c>
      <c r="E19" s="2">
        <f>1*1.02*1.1</f>
        <v>1.1220000000000001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f>SUM(B19:K19)</f>
        <v>3.1219999999999999</v>
      </c>
      <c r="M19" s="5">
        <f t="shared" si="0"/>
        <v>1.8759579583520509</v>
      </c>
      <c r="N19" s="3" t="str">
        <f>A19</f>
        <v>Hordy</v>
      </c>
    </row>
    <row r="20" spans="1:14" x14ac:dyDescent="0.25">
      <c r="A20" s="3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1.02</v>
      </c>
      <c r="K20" s="2">
        <f>2*1.01</f>
        <v>2.02</v>
      </c>
      <c r="L20" s="2">
        <f>SUM(B20:K20)</f>
        <v>3.04</v>
      </c>
      <c r="M20" s="5">
        <f t="shared" si="0"/>
        <v>1.8266855199840597</v>
      </c>
      <c r="N20" s="3" t="str">
        <f>A20</f>
        <v>Kyro</v>
      </c>
    </row>
    <row r="21" spans="1:14" x14ac:dyDescent="0.25">
      <c r="A21" s="3" t="s">
        <v>14</v>
      </c>
      <c r="B21" s="2">
        <f>2*1.02</f>
        <v>2.04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f>SUM(B21:K21)</f>
        <v>2.04</v>
      </c>
      <c r="M21" s="5">
        <f t="shared" si="0"/>
        <v>1.2258021252524611</v>
      </c>
      <c r="N21" s="3" t="str">
        <f>A21</f>
        <v>Toni</v>
      </c>
    </row>
    <row r="22" spans="1:14" x14ac:dyDescent="0.25">
      <c r="A22" s="3" t="s">
        <v>10</v>
      </c>
      <c r="B22" s="2">
        <f>1*1.02</f>
        <v>1.02</v>
      </c>
      <c r="C22" s="2">
        <v>0</v>
      </c>
      <c r="D22" s="2">
        <v>0</v>
      </c>
      <c r="E22" s="2">
        <v>0.01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f>SUM(B22:K22)</f>
        <v>1.03</v>
      </c>
      <c r="M22" s="5">
        <f t="shared" si="0"/>
        <v>0.61890989657354656</v>
      </c>
      <c r="N22" s="3" t="str">
        <f>A22</f>
        <v>Spaz20</v>
      </c>
    </row>
  </sheetData>
  <sortState ref="A2:N22">
    <sortCondition descending="1" ref="L2:L2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Jeffery</dc:creator>
  <cp:lastModifiedBy>Bill Jeffery</cp:lastModifiedBy>
  <dcterms:created xsi:type="dcterms:W3CDTF">2015-08-17T09:04:52Z</dcterms:created>
  <dcterms:modified xsi:type="dcterms:W3CDTF">2015-08-17T10:24:19Z</dcterms:modified>
</cp:coreProperties>
</file>